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I48" i="1"/>
  <c r="I47" i="1"/>
  <c r="G39" i="1"/>
  <c r="F39" i="1"/>
  <c r="G63" i="12"/>
  <c r="AC63" i="12"/>
  <c r="AD63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1" i="12"/>
  <c r="G10" i="12" s="1"/>
  <c r="I11" i="12"/>
  <c r="I10" i="12" s="1"/>
  <c r="K11" i="12"/>
  <c r="M11" i="12"/>
  <c r="O11" i="12"/>
  <c r="O10" i="12" s="1"/>
  <c r="Q11" i="12"/>
  <c r="Q10" i="12" s="1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I14" i="12"/>
  <c r="K14" i="12"/>
  <c r="K10" i="12" s="1"/>
  <c r="M14" i="12"/>
  <c r="O14" i="12"/>
  <c r="Q14" i="12"/>
  <c r="U14" i="12"/>
  <c r="U10" i="12" s="1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20" i="12"/>
  <c r="M20" i="12" s="1"/>
  <c r="I20" i="12"/>
  <c r="I19" i="12" s="1"/>
  <c r="K20" i="12"/>
  <c r="K19" i="12" s="1"/>
  <c r="O20" i="12"/>
  <c r="Q20" i="12"/>
  <c r="Q19" i="12" s="1"/>
  <c r="U20" i="12"/>
  <c r="U19" i="12" s="1"/>
  <c r="G21" i="12"/>
  <c r="I21" i="12"/>
  <c r="K21" i="12"/>
  <c r="M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O19" i="12" s="1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9" i="12"/>
  <c r="I29" i="12"/>
  <c r="K29" i="12"/>
  <c r="K28" i="12" s="1"/>
  <c r="M29" i="12"/>
  <c r="M28" i="12" s="1"/>
  <c r="O29" i="12"/>
  <c r="Q29" i="12"/>
  <c r="U29" i="12"/>
  <c r="U28" i="12" s="1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O28" i="12" s="1"/>
  <c r="Q31" i="12"/>
  <c r="U31" i="12"/>
  <c r="G32" i="12"/>
  <c r="M32" i="12" s="1"/>
  <c r="I32" i="12"/>
  <c r="I28" i="12" s="1"/>
  <c r="K32" i="12"/>
  <c r="O32" i="12"/>
  <c r="Q32" i="12"/>
  <c r="Q28" i="12" s="1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O47" i="12"/>
  <c r="G48" i="12"/>
  <c r="M48" i="12" s="1"/>
  <c r="M47" i="12" s="1"/>
  <c r="I48" i="12"/>
  <c r="I47" i="12" s="1"/>
  <c r="K48" i="12"/>
  <c r="K47" i="12" s="1"/>
  <c r="O48" i="12"/>
  <c r="Q48" i="12"/>
  <c r="Q47" i="12" s="1"/>
  <c r="U48" i="12"/>
  <c r="U47" i="12" s="1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O51" i="12"/>
  <c r="G52" i="12"/>
  <c r="M52" i="12" s="1"/>
  <c r="M51" i="12" s="1"/>
  <c r="I52" i="12"/>
  <c r="I51" i="12" s="1"/>
  <c r="K52" i="12"/>
  <c r="K51" i="12" s="1"/>
  <c r="O52" i="12"/>
  <c r="Q52" i="12"/>
  <c r="Q51" i="12" s="1"/>
  <c r="U52" i="12"/>
  <c r="U51" i="12" s="1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O55" i="12"/>
  <c r="G56" i="12"/>
  <c r="M56" i="12" s="1"/>
  <c r="M55" i="12" s="1"/>
  <c r="I56" i="12"/>
  <c r="I55" i="12" s="1"/>
  <c r="K56" i="12"/>
  <c r="K55" i="12" s="1"/>
  <c r="O56" i="12"/>
  <c r="Q56" i="12"/>
  <c r="Q55" i="12" s="1"/>
  <c r="U56" i="12"/>
  <c r="U55" i="12" s="1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O59" i="12"/>
  <c r="G60" i="12"/>
  <c r="M60" i="12" s="1"/>
  <c r="M59" i="12" s="1"/>
  <c r="I60" i="12"/>
  <c r="I59" i="12" s="1"/>
  <c r="K60" i="12"/>
  <c r="K59" i="12" s="1"/>
  <c r="O60" i="12"/>
  <c r="Q60" i="12"/>
  <c r="Q59" i="12" s="1"/>
  <c r="U60" i="12"/>
  <c r="U59" i="12" s="1"/>
  <c r="G61" i="12"/>
  <c r="I61" i="12"/>
  <c r="K61" i="12"/>
  <c r="M61" i="12"/>
  <c r="O61" i="12"/>
  <c r="Q61" i="12"/>
  <c r="U61" i="12"/>
  <c r="I20" i="1"/>
  <c r="I19" i="1"/>
  <c r="I18" i="1"/>
  <c r="I17" i="1"/>
  <c r="I16" i="1"/>
  <c r="I55" i="1"/>
  <c r="G27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10" i="12"/>
  <c r="M19" i="12"/>
  <c r="G28" i="12"/>
  <c r="G19" i="12"/>
  <c r="I21" i="1"/>
  <c r="H40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<sst xmlns="http://schemas.openxmlformats.org/spreadsheetml/2006/main" count="367" uniqueCount="212">
  <si>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</si>
  <si>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</si>
  <si>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</si>
  <si>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</si>
  <si>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</si>
  <si>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</si>
  <si>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</si>
  <si>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</si>
  <si>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</si>
  <si>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</si>
  <si>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</si>
  <si>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</si>
  <si>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</si>
  <si>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</si>
  <si>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</si>
  <si>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</si>
  <si>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</si>
  <si>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</si>
  <si>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</si>
  <si>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</si>
  <si>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</si>
  <si>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</si>
  <si>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</si>
  <si>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</si>
  <si>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</si>
  <si>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</si>
  <si>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</si>
  <si>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</si>
  <si>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</si>
  <si>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</si>
  <si>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</si>
  <si>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</si>
  <si>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</si>
  <si>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</si>
  <si>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</si>
  <si>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</si>
  <si>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</si>
  <si>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</si>
  <si>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</si>
  <si>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</si>
  <si>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</si>
  <si>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</si>
  <si>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</si>
  <si>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Dělnická 1132/24, Havířov - Město, 736 01, parc. č</t>
  </si>
  <si>
    <t>Rozpočet:</t>
  </si>
  <si>
    <t>Misto</t>
  </si>
  <si>
    <t>Amun Pro s.r.o.</t>
  </si>
  <si>
    <t>Přestavba ambulancí</t>
  </si>
  <si>
    <t>Nemocnice s poliklinikou Havířov, p.o.</t>
  </si>
  <si>
    <t>Dělnická 1132/24</t>
  </si>
  <si>
    <t>Havířov - Město</t>
  </si>
  <si>
    <t>73601</t>
  </si>
  <si>
    <t>00844896</t>
  </si>
  <si>
    <t>CZ00844896</t>
  </si>
  <si>
    <t>Třanovice č.p. 1</t>
  </si>
  <si>
    <t>Třanovice</t>
  </si>
  <si>
    <t>73953</t>
  </si>
  <si>
    <t>06369201</t>
  </si>
  <si>
    <t>CZ06369201</t>
  </si>
  <si>
    <t>Rozpočet</t>
  </si>
  <si>
    <t>Celkem za stavbu</t>
  </si>
  <si>
    <t>CZK</t>
  </si>
  <si>
    <t>Rekapitulace dílů</t>
  </si>
  <si>
    <t>Typ dílu</t>
  </si>
  <si>
    <t>91</t>
  </si>
  <si>
    <t>Doplňující práce na komunikaci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</si>
  <si>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</si>
  <si>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</si>
  <si>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</si>
  <si>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</si>
  <si>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</si>
  <si>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</si>
  <si>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</si>
  <si>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</si>
  <si>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</si>
  <si>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</si>
  <si>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</si>
  <si>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</si>
  <si>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</si>
  <si>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</si>
  <si>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</si>
  <si>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</si>
  <si>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</si>
  <si>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</si>
  <si>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</si>
  <si>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</si>
  <si>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</si>
  <si>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</si>
  <si>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</si>
  <si>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</si>
  <si>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</si>
  <si>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</si>
  <si>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</si>
  <si>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</si>
  <si>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</si>
  <si>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</si>
  <si>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</si>
  <si>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</si>
  <si>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</si>
  <si>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</si>
  <si>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</si>
  <si>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</si>
  <si>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</si>
  <si>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</si>
  <si>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</si>
  <si>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</si>
  <si>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</si>
  <si>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</si>
  <si>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</si>
  <si>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910      R00</t>
  </si>
  <si>
    <t>Hzs - predbezne obhlidky a revize</t>
  </si>
  <si>
    <t>h</t>
  </si>
  <si>
    <t>POL1_0</t>
  </si>
  <si>
    <t>721170912R01</t>
  </si>
  <si>
    <t>Oprava potrubí PVC odpadní, zaslepení potrubí D 40</t>
  </si>
  <si>
    <t>kus</t>
  </si>
  <si>
    <t>721170916R01</t>
  </si>
  <si>
    <t>Oprava potrubí PVC odpadní, zaslepení potrubí D110</t>
  </si>
  <si>
    <t>721100914R01</t>
  </si>
  <si>
    <t>Oprava - zhotovení odbočky</t>
  </si>
  <si>
    <t>721176102R00</t>
  </si>
  <si>
    <t>Potrubí HT připojovací D 40 x 1,8 mm</t>
  </si>
  <si>
    <t>m</t>
  </si>
  <si>
    <t>721176103R00</t>
  </si>
  <si>
    <t>Potrubí HT připojovací D 50 x 1,8 mm</t>
  </si>
  <si>
    <t>721176105R00</t>
  </si>
  <si>
    <t>Potrubí HT připojovací D 110 x 2,7 mm</t>
  </si>
  <si>
    <t>721290111R00</t>
  </si>
  <si>
    <t>Zkouška těsnosti kanalizace vodou DN 125</t>
  </si>
  <si>
    <t>998721102R00</t>
  </si>
  <si>
    <t>Přesun hmot pro vnitřní kanalizaci, výšky do 12 m</t>
  </si>
  <si>
    <t>t</t>
  </si>
  <si>
    <t>722190901R00</t>
  </si>
  <si>
    <t>Uzavření/otevření vodovodního potrubí při opravě</t>
  </si>
  <si>
    <t>722171912R00</t>
  </si>
  <si>
    <t>Odříznutí plastové trubky D 20 mm, zaslepení odbočky</t>
  </si>
  <si>
    <t>722202221R01</t>
  </si>
  <si>
    <t>Komplet nástěnný D 20xR1/2</t>
  </si>
  <si>
    <t>722202213R01</t>
  </si>
  <si>
    <t>Nástěnka  D 20xR1/2</t>
  </si>
  <si>
    <t>722172331R01</t>
  </si>
  <si>
    <t>Potrubí z PPR20 D 20x3,4 mm</t>
  </si>
  <si>
    <t>722172962R00</t>
  </si>
  <si>
    <t>Vsazení odbočky do plast. potrubí polyf. D 20 mm</t>
  </si>
  <si>
    <t>722280106R00</t>
  </si>
  <si>
    <t>Tlaková zkouška vodovodního potrubí DN 32</t>
  </si>
  <si>
    <t>998722102R00</t>
  </si>
  <si>
    <t>Přesun hmot pro vnitřní vodovod, výšky do 12 m</t>
  </si>
  <si>
    <t>725110814R00</t>
  </si>
  <si>
    <t>Demontáž klozetů kombinovaných</t>
  </si>
  <si>
    <t>soubor</t>
  </si>
  <si>
    <t>725210821R00</t>
  </si>
  <si>
    <t>Demontáž umyvadel bez výtokových armatur</t>
  </si>
  <si>
    <t>725330820R00</t>
  </si>
  <si>
    <t>Demontáž výlevky diturvitové</t>
  </si>
  <si>
    <t>725240812R00</t>
  </si>
  <si>
    <t>Demontáž sprchových mís bez výtokových armatur</t>
  </si>
  <si>
    <t>725860811R00</t>
  </si>
  <si>
    <t>Demontáž uzávěrek zápachových jednoduchých</t>
  </si>
  <si>
    <t>725820801R00</t>
  </si>
  <si>
    <t>Demontáž baterie nástěnné do G 3/4</t>
  </si>
  <si>
    <t>725013163R01</t>
  </si>
  <si>
    <t>Klozet kombi, nádrž s armat. odpad.vodor, spodní napouštění</t>
  </si>
  <si>
    <t>725829201RT1</t>
  </si>
  <si>
    <t>Montáž baterie umyv.a dřezové nástěnné chromové, včetně dodávky pákové baterie</t>
  </si>
  <si>
    <t>725860202R01</t>
  </si>
  <si>
    <t>Sifon dřezový dvojitý 50mm</t>
  </si>
  <si>
    <t>725860201R02</t>
  </si>
  <si>
    <t>Sifon pisoárový 50mm</t>
  </si>
  <si>
    <t>725814106R01</t>
  </si>
  <si>
    <t>Ventil rohový s filtrem pro WC</t>
  </si>
  <si>
    <t>725814122R01</t>
  </si>
  <si>
    <t>Kohout rohový pro pisoár DN 15</t>
  </si>
  <si>
    <t>725860213R01</t>
  </si>
  <si>
    <t>Sifon umyvadlový, 40 mm</t>
  </si>
  <si>
    <t>725016121R01</t>
  </si>
  <si>
    <t>Urinál odsávací, bílý</t>
  </si>
  <si>
    <t>725017161R01</t>
  </si>
  <si>
    <t>Umyvadlo na šrouby 50 cm, bílé</t>
  </si>
  <si>
    <t>725019101R01</t>
  </si>
  <si>
    <t>Výlevka stojící s plastovou mřížkou</t>
  </si>
  <si>
    <t>725039132R01</t>
  </si>
  <si>
    <t>Dřez dvojítý, nerez</t>
  </si>
  <si>
    <t>998725102R00</t>
  </si>
  <si>
    <t>Přesun hmot pro zařizovací předměty, výšky do 12 m</t>
  </si>
  <si>
    <t>733110806R00</t>
  </si>
  <si>
    <t>Demontáž potrubí ocelového závitového do DN 15-32</t>
  </si>
  <si>
    <t>733191913R00</t>
  </si>
  <si>
    <t>Zaslepení potrubí zkováním a zavařením DN 15</t>
  </si>
  <si>
    <t>733890803R00</t>
  </si>
  <si>
    <t>Přemístění vybouraných hmot - potrubí, H 6 - 24 m</t>
  </si>
  <si>
    <t>734200812R00</t>
  </si>
  <si>
    <t>Demontáž armatur s 1závitem do G 1</t>
  </si>
  <si>
    <t>734200822R00</t>
  </si>
  <si>
    <t>Demontáž armatur se 2závity do G 1</t>
  </si>
  <si>
    <t>734890803R00</t>
  </si>
  <si>
    <t>Přemístění demontovaných hmot - armatur, H 6- 24 m</t>
  </si>
  <si>
    <t>735121810R00</t>
  </si>
  <si>
    <t>Demontáž otopných těles ocelových článkových</t>
  </si>
  <si>
    <t>m2</t>
  </si>
  <si>
    <t>735291800R00</t>
  </si>
  <si>
    <t>Demontáž konzol otopných těles do odpadu</t>
  </si>
  <si>
    <t>735890802R00</t>
  </si>
  <si>
    <t>Přemístění demont. hmot - otop. těles, H 6 - 12 m</t>
  </si>
  <si>
    <t>783322320R00</t>
  </si>
  <si>
    <t>Nátěr syntetický ocel. radiát. článků 2x +2x email</t>
  </si>
  <si>
    <t>783425150R00</t>
  </si>
  <si>
    <t>Nátěr syntetický potrubí do DN 100 mm  Z + 2x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</si>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</sst>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 t="s">
        <v>52</v>
      </c>
      <c r="J5" s="11"/>
    </row>
    <row r="6" spans="1:15" ht="15.75" customHeight="1" x14ac:dyDescent="0.2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 t="s">
        <v>53</v>
      </c>
      <c r="J6" s="11"/>
    </row>
    <row r="7" spans="1:15" ht="15.75" customHeight="1" x14ac:dyDescent="0.2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46</v>
      </c>
      <c r="E11" s="124"/>
      <c r="F11" s="124"/>
      <c r="G11" s="124"/>
      <c r="H11" s="28" t="s">
        <v>33</v>
      </c>
      <c r="I11" s="128" t="s">
        <v>57</v>
      </c>
      <c r="J11" s="11"/>
    </row>
    <row r="12" spans="1:15" ht="15.75" customHeight="1" x14ac:dyDescent="0.2">
      <c r="A12" s="4"/>
      <c r="B12" s="41"/>
      <c r="C12" s="26"/>
      <c r="D12" s="125" t="s">
        <v>54</v>
      </c>
      <c r="E12" s="125"/>
      <c r="F12" s="125"/>
      <c r="G12" s="125"/>
      <c r="H12" s="28" t="s">
        <v>34</v>
      </c>
      <c r="I12" s="128" t="s">
        <v>58</v>
      </c>
      <c r="J12" s="11"/>
    </row>
    <row r="13" spans="1:15" ht="15.75" customHeight="1" x14ac:dyDescent="0.2">
      <c r="A13" s="4"/>
      <c r="B13" s="42"/>
      <c r="C13" s="127" t="s">
        <v>56</v>
      </c>
      <c r="D13" s="126" t="s">
        <v>55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SUMIF(F47:F54,A16,I47:I54)+SUMIF(F47:F54,"PSU",I47:I54)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SUMIF(F47:F54,A17,I47:I54)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SUMIF(F47:F54,A18,I47:I54)</f>
        <v>0</v>
      </c>
      <c r="J18" s="93"/>
    </row>
    <row r="19" spans="1:10" ht="23.25" customHeight="1" x14ac:dyDescent="0.2">
      <c r="A19" s="193" t="s">
        <v>80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SUMIF(F47:F54,A19,I47:I54)</f>
        <v>0</v>
      </c>
      <c r="J19" s="93"/>
    </row>
    <row r="20" spans="1:10" ht="23.25" customHeight="1" x14ac:dyDescent="0.2">
      <c r="A20" s="193" t="s">
        <v>81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SUMIF(F47:F54,A20,I47:I54)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43920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59</v>
      </c>
      <c r="C39" s="138" t="s">
        <v>47</v>
      </c>
      <c r="D39" s="139"/>
      <c r="E39" s="139"/>
      <c r="F39" s="147">
        <f>'Rozpočet Pol'!AC63</f>
        <v>0</v>
      </c>
      <c r="G39" s="148">
        <f>'Rozpočet Pol'!AD63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60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62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63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64</v>
      </c>
      <c r="C47" s="175" t="s">
        <v>65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66</v>
      </c>
      <c r="C48" s="165" t="s">
        <v>67</v>
      </c>
      <c r="D48" s="167"/>
      <c r="E48" s="167"/>
      <c r="F48" s="183" t="s">
        <v>24</v>
      </c>
      <c r="G48" s="184"/>
      <c r="H48" s="184"/>
      <c r="I48" s="185">
        <f>'Rozpočet Pol'!G10</f>
        <v>0</v>
      </c>
      <c r="J48" s="185"/>
    </row>
    <row r="49" spans="1:10" ht="25.5" customHeight="1" x14ac:dyDescent="0.2">
      <c r="A49" s="163"/>
      <c r="B49" s="166" t="s">
        <v>68</v>
      </c>
      <c r="C49" s="165" t="s">
        <v>69</v>
      </c>
      <c r="D49" s="167"/>
      <c r="E49" s="167"/>
      <c r="F49" s="183" t="s">
        <v>24</v>
      </c>
      <c r="G49" s="184"/>
      <c r="H49" s="184"/>
      <c r="I49" s="185">
        <f>'Rozpočet Pol'!G19</f>
        <v>0</v>
      </c>
      <c r="J49" s="185"/>
    </row>
    <row r="50" spans="1:10" ht="25.5" customHeight="1" x14ac:dyDescent="0.2">
      <c r="A50" s="163"/>
      <c r="B50" s="166" t="s">
        <v>70</v>
      </c>
      <c r="C50" s="165" t="s">
        <v>71</v>
      </c>
      <c r="D50" s="167"/>
      <c r="E50" s="167"/>
      <c r="F50" s="183" t="s">
        <v>24</v>
      </c>
      <c r="G50" s="184"/>
      <c r="H50" s="184"/>
      <c r="I50" s="185">
        <f>'Rozpočet Pol'!G28</f>
        <v>0</v>
      </c>
      <c r="J50" s="185"/>
    </row>
    <row r="51" spans="1:10" ht="25.5" customHeight="1" x14ac:dyDescent="0.2">
      <c r="A51" s="163"/>
      <c r="B51" s="166" t="s">
        <v>72</v>
      </c>
      <c r="C51" s="165" t="s">
        <v>73</v>
      </c>
      <c r="D51" s="167"/>
      <c r="E51" s="167"/>
      <c r="F51" s="183" t="s">
        <v>24</v>
      </c>
      <c r="G51" s="184"/>
      <c r="H51" s="184"/>
      <c r="I51" s="185">
        <f>'Rozpočet Pol'!G47</f>
        <v>0</v>
      </c>
      <c r="J51" s="185"/>
    </row>
    <row r="52" spans="1:10" ht="25.5" customHeight="1" x14ac:dyDescent="0.2">
      <c r="A52" s="163"/>
      <c r="B52" s="166" t="s">
        <v>74</v>
      </c>
      <c r="C52" s="165" t="s">
        <v>75</v>
      </c>
      <c r="D52" s="167"/>
      <c r="E52" s="167"/>
      <c r="F52" s="183" t="s">
        <v>24</v>
      </c>
      <c r="G52" s="184"/>
      <c r="H52" s="184"/>
      <c r="I52" s="185">
        <f>'Rozpočet Pol'!G51</f>
        <v>0</v>
      </c>
      <c r="J52" s="185"/>
    </row>
    <row r="53" spans="1:10" ht="25.5" customHeight="1" x14ac:dyDescent="0.2">
      <c r="A53" s="163"/>
      <c r="B53" s="166" t="s">
        <v>76</v>
      </c>
      <c r="C53" s="165" t="s">
        <v>77</v>
      </c>
      <c r="D53" s="167"/>
      <c r="E53" s="167"/>
      <c r="F53" s="183" t="s">
        <v>24</v>
      </c>
      <c r="G53" s="184"/>
      <c r="H53" s="184"/>
      <c r="I53" s="185">
        <f>'Rozpočet Pol'!G55</f>
        <v>0</v>
      </c>
      <c r="J53" s="185"/>
    </row>
    <row r="54" spans="1:10" ht="25.5" customHeight="1" x14ac:dyDescent="0.2">
      <c r="A54" s="163"/>
      <c r="B54" s="177" t="s">
        <v>78</v>
      </c>
      <c r="C54" s="178" t="s">
        <v>79</v>
      </c>
      <c r="D54" s="179"/>
      <c r="E54" s="179"/>
      <c r="F54" s="186" t="s">
        <v>24</v>
      </c>
      <c r="G54" s="187"/>
      <c r="H54" s="187"/>
      <c r="I54" s="188">
        <f>'Rozpočet Pol'!G59</f>
        <v>0</v>
      </c>
      <c r="J54" s="188"/>
    </row>
    <row r="55" spans="1:10" ht="25.5" customHeight="1" x14ac:dyDescent="0.2">
      <c r="A55" s="164"/>
      <c r="B55" s="170" t="s">
        <v>1</v>
      </c>
      <c r="C55" s="170"/>
      <c r="D55" s="171"/>
      <c r="E55" s="171"/>
      <c r="F55" s="189"/>
      <c r="G55" s="190"/>
      <c r="H55" s="190"/>
      <c r="I55" s="191">
        <f>SUM(I47:I54)</f>
        <v>0</v>
      </c>
      <c r="J55" s="191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  <row r="58" spans="1:10" x14ac:dyDescent="0.2">
      <c r="F58" s="192"/>
      <c r="G58" s="130"/>
      <c r="H58" s="192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83</v>
      </c>
    </row>
    <row r="2" spans="1:60" ht="24.95" customHeight="1" x14ac:dyDescent="0.2">
      <c r="A2" s="202" t="s">
        <v>82</v>
      </c>
      <c r="B2" s="196"/>
      <c r="C2" s="197" t="s">
        <v>47</v>
      </c>
      <c r="D2" s="198"/>
      <c r="E2" s="198"/>
      <c r="F2" s="198"/>
      <c r="G2" s="204"/>
      <c r="AE2" t="s">
        <v>84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85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86</v>
      </c>
    </row>
    <row r="5" spans="1:60" hidden="1" x14ac:dyDescent="0.2">
      <c r="A5" s="206" t="s">
        <v>87</v>
      </c>
      <c r="B5" s="207"/>
      <c r="C5" s="208"/>
      <c r="D5" s="209"/>
      <c r="E5" s="209"/>
      <c r="F5" s="209"/>
      <c r="G5" s="210"/>
      <c r="AE5" t="s">
        <v>88</v>
      </c>
    </row>
    <row r="7" spans="1:60" ht="38.25" x14ac:dyDescent="0.2">
      <c r="A7" s="215" t="s">
        <v>89</v>
      </c>
      <c r="B7" s="216" t="s">
        <v>90</v>
      </c>
      <c r="C7" s="216" t="s">
        <v>91</v>
      </c>
      <c r="D7" s="215" t="s">
        <v>92</v>
      </c>
      <c r="E7" s="215" t="s">
        <v>93</v>
      </c>
      <c r="F7" s="211" t="s">
        <v>94</v>
      </c>
      <c r="G7" s="232" t="s">
        <v>28</v>
      </c>
      <c r="H7" s="233" t="s">
        <v>29</v>
      </c>
      <c r="I7" s="233" t="s">
        <v>95</v>
      </c>
      <c r="J7" s="233" t="s">
        <v>30</v>
      </c>
      <c r="K7" s="233" t="s">
        <v>96</v>
      </c>
      <c r="L7" s="233" t="s">
        <v>97</v>
      </c>
      <c r="M7" s="233" t="s">
        <v>98</v>
      </c>
      <c r="N7" s="233" t="s">
        <v>99</v>
      </c>
      <c r="O7" s="233" t="s">
        <v>100</v>
      </c>
      <c r="P7" s="233" t="s">
        <v>101</v>
      </c>
      <c r="Q7" s="233" t="s">
        <v>102</v>
      </c>
      <c r="R7" s="233" t="s">
        <v>103</v>
      </c>
      <c r="S7" s="233" t="s">
        <v>104</v>
      </c>
      <c r="T7" s="233" t="s">
        <v>105</v>
      </c>
      <c r="U7" s="218" t="s">
        <v>106</v>
      </c>
    </row>
    <row r="8" spans="1:60" x14ac:dyDescent="0.2">
      <c r="A8" s="234" t="s">
        <v>107</v>
      </c>
      <c r="B8" s="235" t="s">
        <v>64</v>
      </c>
      <c r="C8" s="236" t="s">
        <v>65</v>
      </c>
      <c r="D8" s="237"/>
      <c r="E8" s="238"/>
      <c r="F8" s="239"/>
      <c r="G8" s="239">
        <f>SUMIF(AE9:AE9,"&lt;&gt;NOR",G9:G9)</f>
        <v>0</v>
      </c>
      <c r="H8" s="239"/>
      <c r="I8" s="239">
        <f>SUM(I9:I9)</f>
        <v>0</v>
      </c>
      <c r="J8" s="239"/>
      <c r="K8" s="239">
        <f>SUM(K9:K9)</f>
        <v>0</v>
      </c>
      <c r="L8" s="239"/>
      <c r="M8" s="239">
        <f>SUM(M9:M9)</f>
        <v>0</v>
      </c>
      <c r="N8" s="217"/>
      <c r="O8" s="217">
        <f>SUM(O9:O9)</f>
        <v>0</v>
      </c>
      <c r="P8" s="217"/>
      <c r="Q8" s="217">
        <f>SUM(Q9:Q9)</f>
        <v>0</v>
      </c>
      <c r="R8" s="217"/>
      <c r="S8" s="217"/>
      <c r="T8" s="234"/>
      <c r="U8" s="217">
        <f>SUM(U9:U9)</f>
        <v>4</v>
      </c>
      <c r="AE8" t="s">
        <v>108</v>
      </c>
    </row>
    <row r="9" spans="1:60" outlineLevel="1" x14ac:dyDescent="0.2">
      <c r="A9" s="213">
        <v>1</v>
      </c>
      <c r="B9" s="219" t="s">
        <v>109</v>
      </c>
      <c r="C9" s="262" t="s">
        <v>110</v>
      </c>
      <c r="D9" s="221" t="s">
        <v>111</v>
      </c>
      <c r="E9" s="227">
        <v>4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</v>
      </c>
      <c r="U9" s="222">
        <f>ROUND(E9*T9,2)</f>
        <v>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112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214" t="s">
        <v>107</v>
      </c>
      <c r="B10" s="220" t="s">
        <v>66</v>
      </c>
      <c r="C10" s="263" t="s">
        <v>67</v>
      </c>
      <c r="D10" s="224"/>
      <c r="E10" s="228"/>
      <c r="F10" s="231"/>
      <c r="G10" s="231">
        <f>SUMIF(AE11:AE18,"&lt;&gt;NOR",G11:G18)</f>
        <v>0</v>
      </c>
      <c r="H10" s="231"/>
      <c r="I10" s="231">
        <f>SUM(I11:I18)</f>
        <v>0</v>
      </c>
      <c r="J10" s="231"/>
      <c r="K10" s="231">
        <f>SUM(K11:K18)</f>
        <v>0</v>
      </c>
      <c r="L10" s="231"/>
      <c r="M10" s="231">
        <f>SUM(M11:M18)</f>
        <v>0</v>
      </c>
      <c r="N10" s="225"/>
      <c r="O10" s="225">
        <f>SUM(O11:O18)</f>
        <v>1.452E-2</v>
      </c>
      <c r="P10" s="225"/>
      <c r="Q10" s="225">
        <f>SUM(Q11:Q18)</f>
        <v>0</v>
      </c>
      <c r="R10" s="225"/>
      <c r="S10" s="225"/>
      <c r="T10" s="226"/>
      <c r="U10" s="225">
        <f>SUM(U11:U18)</f>
        <v>10.16</v>
      </c>
      <c r="AE10" t="s">
        <v>108</v>
      </c>
    </row>
    <row r="11" spans="1:60" outlineLevel="1" x14ac:dyDescent="0.2">
      <c r="A11" s="213">
        <v>2</v>
      </c>
      <c r="B11" s="219" t="s">
        <v>113</v>
      </c>
      <c r="C11" s="262" t="s">
        <v>114</v>
      </c>
      <c r="D11" s="221" t="s">
        <v>115</v>
      </c>
      <c r="E11" s="227">
        <v>5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22">
        <v>4.4999999999999999E-4</v>
      </c>
      <c r="O11" s="222">
        <f>ROUND(E11*N11,5)</f>
        <v>2.2499999999999998E-3</v>
      </c>
      <c r="P11" s="222">
        <v>0</v>
      </c>
      <c r="Q11" s="222">
        <f>ROUND(E11*P11,5)</f>
        <v>0</v>
      </c>
      <c r="R11" s="222"/>
      <c r="S11" s="222"/>
      <c r="T11" s="223">
        <v>5.2999999999999999E-2</v>
      </c>
      <c r="U11" s="222">
        <f>ROUND(E11*T11,2)</f>
        <v>0.27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112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3</v>
      </c>
      <c r="B12" s="219" t="s">
        <v>116</v>
      </c>
      <c r="C12" s="262" t="s">
        <v>117</v>
      </c>
      <c r="D12" s="221" t="s">
        <v>115</v>
      </c>
      <c r="E12" s="227">
        <v>1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22">
        <v>6.4999999999999997E-4</v>
      </c>
      <c r="O12" s="222">
        <f>ROUND(E12*N12,5)</f>
        <v>6.4999999999999997E-4</v>
      </c>
      <c r="P12" s="222">
        <v>0</v>
      </c>
      <c r="Q12" s="222">
        <f>ROUND(E12*P12,5)</f>
        <v>0</v>
      </c>
      <c r="R12" s="222"/>
      <c r="S12" s="222"/>
      <c r="T12" s="223">
        <v>9.1999999999999998E-2</v>
      </c>
      <c r="U12" s="222">
        <f>ROUND(E12*T12,2)</f>
        <v>0.09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112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4</v>
      </c>
      <c r="B13" s="219" t="s">
        <v>118</v>
      </c>
      <c r="C13" s="262" t="s">
        <v>119</v>
      </c>
      <c r="D13" s="221" t="s">
        <v>115</v>
      </c>
      <c r="E13" s="227">
        <v>7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22">
        <v>2.1000000000000001E-4</v>
      </c>
      <c r="O13" s="222">
        <f>ROUND(E13*N13,5)</f>
        <v>1.47E-3</v>
      </c>
      <c r="P13" s="222">
        <v>0</v>
      </c>
      <c r="Q13" s="222">
        <f>ROUND(E13*P13,5)</f>
        <v>0</v>
      </c>
      <c r="R13" s="222"/>
      <c r="S13" s="222"/>
      <c r="T13" s="223">
        <v>0.155</v>
      </c>
      <c r="U13" s="222">
        <f>ROUND(E13*T13,2)</f>
        <v>1.0900000000000001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112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5</v>
      </c>
      <c r="B14" s="219" t="s">
        <v>120</v>
      </c>
      <c r="C14" s="262" t="s">
        <v>121</v>
      </c>
      <c r="D14" s="221" t="s">
        <v>122</v>
      </c>
      <c r="E14" s="227">
        <v>7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22">
        <v>3.8000000000000002E-4</v>
      </c>
      <c r="O14" s="222">
        <f>ROUND(E14*N14,5)</f>
        <v>2.66E-3</v>
      </c>
      <c r="P14" s="222">
        <v>0</v>
      </c>
      <c r="Q14" s="222">
        <f>ROUND(E14*P14,5)</f>
        <v>0</v>
      </c>
      <c r="R14" s="222"/>
      <c r="S14" s="222"/>
      <c r="T14" s="223">
        <v>0.32</v>
      </c>
      <c r="U14" s="222">
        <f>ROUND(E14*T14,2)</f>
        <v>2.2400000000000002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112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6</v>
      </c>
      <c r="B15" s="219" t="s">
        <v>123</v>
      </c>
      <c r="C15" s="262" t="s">
        <v>124</v>
      </c>
      <c r="D15" s="221" t="s">
        <v>122</v>
      </c>
      <c r="E15" s="227">
        <v>3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22">
        <v>4.6999999999999999E-4</v>
      </c>
      <c r="O15" s="222">
        <f>ROUND(E15*N15,5)</f>
        <v>1.41E-3</v>
      </c>
      <c r="P15" s="222">
        <v>0</v>
      </c>
      <c r="Q15" s="222">
        <f>ROUND(E15*P15,5)</f>
        <v>0</v>
      </c>
      <c r="R15" s="222"/>
      <c r="S15" s="222"/>
      <c r="T15" s="223">
        <v>0.35899999999999999</v>
      </c>
      <c r="U15" s="222">
        <f>ROUND(E15*T15,2)</f>
        <v>1.08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112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7</v>
      </c>
      <c r="B16" s="219" t="s">
        <v>125</v>
      </c>
      <c r="C16" s="262" t="s">
        <v>126</v>
      </c>
      <c r="D16" s="221" t="s">
        <v>122</v>
      </c>
      <c r="E16" s="227">
        <v>4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22">
        <v>1.5200000000000001E-3</v>
      </c>
      <c r="O16" s="222">
        <f>ROUND(E16*N16,5)</f>
        <v>6.0800000000000003E-3</v>
      </c>
      <c r="P16" s="222">
        <v>0</v>
      </c>
      <c r="Q16" s="222">
        <f>ROUND(E16*P16,5)</f>
        <v>0</v>
      </c>
      <c r="R16" s="222"/>
      <c r="S16" s="222"/>
      <c r="T16" s="223">
        <v>1.173</v>
      </c>
      <c r="U16" s="222">
        <f>ROUND(E16*T16,2)</f>
        <v>4.6900000000000004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112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8</v>
      </c>
      <c r="B17" s="219" t="s">
        <v>127</v>
      </c>
      <c r="C17" s="262" t="s">
        <v>128</v>
      </c>
      <c r="D17" s="221" t="s">
        <v>122</v>
      </c>
      <c r="E17" s="227">
        <v>14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4.8000000000000001E-2</v>
      </c>
      <c r="U17" s="222">
        <f>ROUND(E17*T17,2)</f>
        <v>0.67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112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9</v>
      </c>
      <c r="B18" s="219" t="s">
        <v>129</v>
      </c>
      <c r="C18" s="262" t="s">
        <v>130</v>
      </c>
      <c r="D18" s="221" t="s">
        <v>131</v>
      </c>
      <c r="E18" s="227">
        <v>0.02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1.5229999999999999</v>
      </c>
      <c r="U18" s="222">
        <f>ROUND(E18*T18,2)</f>
        <v>0.03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112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14" t="s">
        <v>107</v>
      </c>
      <c r="B19" s="220" t="s">
        <v>68</v>
      </c>
      <c r="C19" s="263" t="s">
        <v>69</v>
      </c>
      <c r="D19" s="224"/>
      <c r="E19" s="228"/>
      <c r="F19" s="231"/>
      <c r="G19" s="231">
        <f>SUMIF(AE20:AE27,"&lt;&gt;NOR",G20:G27)</f>
        <v>0</v>
      </c>
      <c r="H19" s="231"/>
      <c r="I19" s="231">
        <f>SUM(I20:I27)</f>
        <v>0</v>
      </c>
      <c r="J19" s="231"/>
      <c r="K19" s="231">
        <f>SUM(K20:K27)</f>
        <v>0</v>
      </c>
      <c r="L19" s="231"/>
      <c r="M19" s="231">
        <f>SUM(M20:M27)</f>
        <v>0</v>
      </c>
      <c r="N19" s="225"/>
      <c r="O19" s="225">
        <f>SUM(O20:O27)</f>
        <v>7.6139999999999999E-2</v>
      </c>
      <c r="P19" s="225"/>
      <c r="Q19" s="225">
        <f>SUM(Q20:Q27)</f>
        <v>0</v>
      </c>
      <c r="R19" s="225"/>
      <c r="S19" s="225"/>
      <c r="T19" s="226"/>
      <c r="U19" s="225">
        <f>SUM(U20:U27)</f>
        <v>21.449999999999996</v>
      </c>
      <c r="AE19" t="s">
        <v>108</v>
      </c>
    </row>
    <row r="20" spans="1:60" outlineLevel="1" x14ac:dyDescent="0.2">
      <c r="A20" s="213">
        <v>10</v>
      </c>
      <c r="B20" s="219" t="s">
        <v>132</v>
      </c>
      <c r="C20" s="262" t="s">
        <v>133</v>
      </c>
      <c r="D20" s="221" t="s">
        <v>115</v>
      </c>
      <c r="E20" s="227">
        <v>14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0.16500000000000001</v>
      </c>
      <c r="U20" s="222">
        <f>ROUND(E20*T20,2)</f>
        <v>2.31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112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11</v>
      </c>
      <c r="B21" s="219" t="s">
        <v>134</v>
      </c>
      <c r="C21" s="262" t="s">
        <v>135</v>
      </c>
      <c r="D21" s="221" t="s">
        <v>115</v>
      </c>
      <c r="E21" s="227">
        <v>16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1.7899999999999999E-2</v>
      </c>
      <c r="U21" s="222">
        <f>ROUND(E21*T21,2)</f>
        <v>0.28999999999999998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112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12</v>
      </c>
      <c r="B22" s="219" t="s">
        <v>136</v>
      </c>
      <c r="C22" s="262" t="s">
        <v>137</v>
      </c>
      <c r="D22" s="221" t="s">
        <v>115</v>
      </c>
      <c r="E22" s="227">
        <v>8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22">
        <v>4.0999999999999999E-4</v>
      </c>
      <c r="O22" s="222">
        <f>ROUND(E22*N22,5)</f>
        <v>3.2799999999999999E-3</v>
      </c>
      <c r="P22" s="222">
        <v>0</v>
      </c>
      <c r="Q22" s="222">
        <f>ROUND(E22*P22,5)</f>
        <v>0</v>
      </c>
      <c r="R22" s="222"/>
      <c r="S22" s="222"/>
      <c r="T22" s="223">
        <v>0.50800000000000001</v>
      </c>
      <c r="U22" s="222">
        <f>ROUND(E22*T22,2)</f>
        <v>4.0599999999999996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112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13</v>
      </c>
      <c r="B23" s="219" t="s">
        <v>138</v>
      </c>
      <c r="C23" s="262" t="s">
        <v>139</v>
      </c>
      <c r="D23" s="221" t="s">
        <v>115</v>
      </c>
      <c r="E23" s="227">
        <v>2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22">
        <v>1.8000000000000001E-4</v>
      </c>
      <c r="O23" s="222">
        <f>ROUND(E23*N23,5)</f>
        <v>3.6000000000000002E-4</v>
      </c>
      <c r="P23" s="222">
        <v>0</v>
      </c>
      <c r="Q23" s="222">
        <f>ROUND(E23*P23,5)</f>
        <v>0</v>
      </c>
      <c r="R23" s="222"/>
      <c r="S23" s="222"/>
      <c r="T23" s="223">
        <v>0.254</v>
      </c>
      <c r="U23" s="222">
        <f>ROUND(E23*T23,2)</f>
        <v>0.51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112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14</v>
      </c>
      <c r="B24" s="219" t="s">
        <v>140</v>
      </c>
      <c r="C24" s="262" t="s">
        <v>141</v>
      </c>
      <c r="D24" s="221" t="s">
        <v>122</v>
      </c>
      <c r="E24" s="227">
        <v>18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22">
        <v>4.0099999999999997E-3</v>
      </c>
      <c r="O24" s="222">
        <f>ROUND(E24*N24,5)</f>
        <v>7.2179999999999994E-2</v>
      </c>
      <c r="P24" s="222">
        <v>0</v>
      </c>
      <c r="Q24" s="222">
        <f>ROUND(E24*P24,5)</f>
        <v>0</v>
      </c>
      <c r="R24" s="222"/>
      <c r="S24" s="222"/>
      <c r="T24" s="223">
        <v>0.54290000000000005</v>
      </c>
      <c r="U24" s="222">
        <f>ROUND(E24*T24,2)</f>
        <v>9.77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112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15</v>
      </c>
      <c r="B25" s="219" t="s">
        <v>142</v>
      </c>
      <c r="C25" s="262" t="s">
        <v>143</v>
      </c>
      <c r="D25" s="221" t="s">
        <v>115</v>
      </c>
      <c r="E25" s="227">
        <v>16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22">
        <v>2.0000000000000002E-5</v>
      </c>
      <c r="O25" s="222">
        <f>ROUND(E25*N25,5)</f>
        <v>3.2000000000000003E-4</v>
      </c>
      <c r="P25" s="222">
        <v>0</v>
      </c>
      <c r="Q25" s="222">
        <f>ROUND(E25*P25,5)</f>
        <v>0</v>
      </c>
      <c r="R25" s="222"/>
      <c r="S25" s="222"/>
      <c r="T25" s="223">
        <v>0.24267</v>
      </c>
      <c r="U25" s="222">
        <f>ROUND(E25*T25,2)</f>
        <v>3.88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112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16</v>
      </c>
      <c r="B26" s="219" t="s">
        <v>144</v>
      </c>
      <c r="C26" s="262" t="s">
        <v>145</v>
      </c>
      <c r="D26" s="221" t="s">
        <v>122</v>
      </c>
      <c r="E26" s="227">
        <v>18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2.9000000000000001E-2</v>
      </c>
      <c r="U26" s="222">
        <f>ROUND(E26*T26,2)</f>
        <v>0.52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112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17</v>
      </c>
      <c r="B27" s="219" t="s">
        <v>146</v>
      </c>
      <c r="C27" s="262" t="s">
        <v>147</v>
      </c>
      <c r="D27" s="221" t="s">
        <v>131</v>
      </c>
      <c r="E27" s="227">
        <v>0.08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1.3740000000000001</v>
      </c>
      <c r="U27" s="222">
        <f>ROUND(E27*T27,2)</f>
        <v>0.11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112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14" t="s">
        <v>107</v>
      </c>
      <c r="B28" s="220" t="s">
        <v>70</v>
      </c>
      <c r="C28" s="263" t="s">
        <v>71</v>
      </c>
      <c r="D28" s="224"/>
      <c r="E28" s="228"/>
      <c r="F28" s="231"/>
      <c r="G28" s="231">
        <f>SUMIF(AE29:AE46,"&lt;&gt;NOR",G29:G46)</f>
        <v>0</v>
      </c>
      <c r="H28" s="231"/>
      <c r="I28" s="231">
        <f>SUM(I29:I46)</f>
        <v>0</v>
      </c>
      <c r="J28" s="231"/>
      <c r="K28" s="231">
        <f>SUM(K29:K46)</f>
        <v>0</v>
      </c>
      <c r="L28" s="231"/>
      <c r="M28" s="231">
        <f>SUM(M29:M46)</f>
        <v>0</v>
      </c>
      <c r="N28" s="225"/>
      <c r="O28" s="225">
        <f>SUM(O29:O46)</f>
        <v>0.39489999999999997</v>
      </c>
      <c r="P28" s="225"/>
      <c r="Q28" s="225">
        <f>SUM(Q29:Q46)</f>
        <v>0.45341999999999993</v>
      </c>
      <c r="R28" s="225"/>
      <c r="S28" s="225"/>
      <c r="T28" s="226"/>
      <c r="U28" s="225">
        <f>SUM(U29:U46)</f>
        <v>51.27000000000001</v>
      </c>
      <c r="AE28" t="s">
        <v>108</v>
      </c>
    </row>
    <row r="29" spans="1:60" outlineLevel="1" x14ac:dyDescent="0.2">
      <c r="A29" s="213">
        <v>18</v>
      </c>
      <c r="B29" s="219" t="s">
        <v>148</v>
      </c>
      <c r="C29" s="262" t="s">
        <v>149</v>
      </c>
      <c r="D29" s="221" t="s">
        <v>150</v>
      </c>
      <c r="E29" s="227">
        <v>3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22">
        <v>0</v>
      </c>
      <c r="O29" s="222">
        <f>ROUND(E29*N29,5)</f>
        <v>0</v>
      </c>
      <c r="P29" s="222">
        <v>3.4200000000000001E-2</v>
      </c>
      <c r="Q29" s="222">
        <f>ROUND(E29*P29,5)</f>
        <v>0.1026</v>
      </c>
      <c r="R29" s="222"/>
      <c r="S29" s="222"/>
      <c r="T29" s="223">
        <v>0.46500000000000002</v>
      </c>
      <c r="U29" s="222">
        <f>ROUND(E29*T29,2)</f>
        <v>1.4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112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19</v>
      </c>
      <c r="B30" s="219" t="s">
        <v>151</v>
      </c>
      <c r="C30" s="262" t="s">
        <v>152</v>
      </c>
      <c r="D30" s="221" t="s">
        <v>150</v>
      </c>
      <c r="E30" s="227">
        <v>12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22">
        <v>0</v>
      </c>
      <c r="O30" s="222">
        <f>ROUND(E30*N30,5)</f>
        <v>0</v>
      </c>
      <c r="P30" s="222">
        <v>1.9460000000000002E-2</v>
      </c>
      <c r="Q30" s="222">
        <f>ROUND(E30*P30,5)</f>
        <v>0.23352000000000001</v>
      </c>
      <c r="R30" s="222"/>
      <c r="S30" s="222"/>
      <c r="T30" s="223">
        <v>0.38200000000000001</v>
      </c>
      <c r="U30" s="222">
        <f>ROUND(E30*T30,2)</f>
        <v>4.58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112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20</v>
      </c>
      <c r="B31" s="219" t="s">
        <v>153</v>
      </c>
      <c r="C31" s="262" t="s">
        <v>154</v>
      </c>
      <c r="D31" s="221" t="s">
        <v>150</v>
      </c>
      <c r="E31" s="227">
        <v>1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22">
        <v>0</v>
      </c>
      <c r="O31" s="222">
        <f>ROUND(E31*N31,5)</f>
        <v>0</v>
      </c>
      <c r="P31" s="222">
        <v>3.4700000000000002E-2</v>
      </c>
      <c r="Q31" s="222">
        <f>ROUND(E31*P31,5)</f>
        <v>3.4700000000000002E-2</v>
      </c>
      <c r="R31" s="222"/>
      <c r="S31" s="222"/>
      <c r="T31" s="223">
        <v>0.56899999999999995</v>
      </c>
      <c r="U31" s="222">
        <f>ROUND(E31*T31,2)</f>
        <v>0.56999999999999995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112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21</v>
      </c>
      <c r="B32" s="219" t="s">
        <v>155</v>
      </c>
      <c r="C32" s="262" t="s">
        <v>156</v>
      </c>
      <c r="D32" s="221" t="s">
        <v>150</v>
      </c>
      <c r="E32" s="227">
        <v>2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22">
        <v>0</v>
      </c>
      <c r="O32" s="222">
        <f>ROUND(E32*N32,5)</f>
        <v>0</v>
      </c>
      <c r="P32" s="222">
        <v>2.4500000000000001E-2</v>
      </c>
      <c r="Q32" s="222">
        <f>ROUND(E32*P32,5)</f>
        <v>4.9000000000000002E-2</v>
      </c>
      <c r="R32" s="222"/>
      <c r="S32" s="222"/>
      <c r="T32" s="223">
        <v>0.38300000000000001</v>
      </c>
      <c r="U32" s="222">
        <f>ROUND(E32*T32,2)</f>
        <v>0.77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112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22</v>
      </c>
      <c r="B33" s="219" t="s">
        <v>157</v>
      </c>
      <c r="C33" s="262" t="s">
        <v>158</v>
      </c>
      <c r="D33" s="221" t="s">
        <v>115</v>
      </c>
      <c r="E33" s="227">
        <v>12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22">
        <v>0</v>
      </c>
      <c r="O33" s="222">
        <f>ROUND(E33*N33,5)</f>
        <v>0</v>
      </c>
      <c r="P33" s="222">
        <v>8.4999999999999995E-4</v>
      </c>
      <c r="Q33" s="222">
        <f>ROUND(E33*P33,5)</f>
        <v>1.0200000000000001E-2</v>
      </c>
      <c r="R33" s="222"/>
      <c r="S33" s="222"/>
      <c r="T33" s="223">
        <v>3.7999999999999999E-2</v>
      </c>
      <c r="U33" s="222">
        <f>ROUND(E33*T33,2)</f>
        <v>0.46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112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23</v>
      </c>
      <c r="B34" s="219" t="s">
        <v>159</v>
      </c>
      <c r="C34" s="262" t="s">
        <v>160</v>
      </c>
      <c r="D34" s="221" t="s">
        <v>150</v>
      </c>
      <c r="E34" s="227">
        <v>15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22">
        <v>0</v>
      </c>
      <c r="O34" s="222">
        <f>ROUND(E34*N34,5)</f>
        <v>0</v>
      </c>
      <c r="P34" s="222">
        <v>1.56E-3</v>
      </c>
      <c r="Q34" s="222">
        <f>ROUND(E34*P34,5)</f>
        <v>2.3400000000000001E-2</v>
      </c>
      <c r="R34" s="222"/>
      <c r="S34" s="222"/>
      <c r="T34" s="223">
        <v>0.217</v>
      </c>
      <c r="U34" s="222">
        <f>ROUND(E34*T34,2)</f>
        <v>3.26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112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13">
        <v>24</v>
      </c>
      <c r="B35" s="219" t="s">
        <v>161</v>
      </c>
      <c r="C35" s="262" t="s">
        <v>162</v>
      </c>
      <c r="D35" s="221" t="s">
        <v>150</v>
      </c>
      <c r="E35" s="227">
        <v>4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22">
        <v>2.794E-2</v>
      </c>
      <c r="O35" s="222">
        <f>ROUND(E35*N35,5)</f>
        <v>0.11176</v>
      </c>
      <c r="P35" s="222">
        <v>0</v>
      </c>
      <c r="Q35" s="222">
        <f>ROUND(E35*P35,5)</f>
        <v>0</v>
      </c>
      <c r="R35" s="222"/>
      <c r="S35" s="222"/>
      <c r="T35" s="223">
        <v>1.5</v>
      </c>
      <c r="U35" s="222">
        <f>ROUND(E35*T35,2)</f>
        <v>6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112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13">
        <v>25</v>
      </c>
      <c r="B36" s="219" t="s">
        <v>163</v>
      </c>
      <c r="C36" s="262" t="s">
        <v>164</v>
      </c>
      <c r="D36" s="221" t="s">
        <v>115</v>
      </c>
      <c r="E36" s="227">
        <v>17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22">
        <v>1.72E-3</v>
      </c>
      <c r="O36" s="222">
        <f>ROUND(E36*N36,5)</f>
        <v>2.9239999999999999E-2</v>
      </c>
      <c r="P36" s="222">
        <v>0</v>
      </c>
      <c r="Q36" s="222">
        <f>ROUND(E36*P36,5)</f>
        <v>0</v>
      </c>
      <c r="R36" s="222"/>
      <c r="S36" s="222"/>
      <c r="T36" s="223">
        <v>0.47599999999999998</v>
      </c>
      <c r="U36" s="222">
        <f>ROUND(E36*T36,2)</f>
        <v>8.09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112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26</v>
      </c>
      <c r="B37" s="219" t="s">
        <v>165</v>
      </c>
      <c r="C37" s="262" t="s">
        <v>166</v>
      </c>
      <c r="D37" s="221" t="s">
        <v>115</v>
      </c>
      <c r="E37" s="227">
        <v>1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22">
        <v>2.2000000000000001E-4</v>
      </c>
      <c r="O37" s="222">
        <f>ROUND(E37*N37,5)</f>
        <v>2.2000000000000001E-4</v>
      </c>
      <c r="P37" s="222">
        <v>0</v>
      </c>
      <c r="Q37" s="222">
        <f>ROUND(E37*P37,5)</f>
        <v>0</v>
      </c>
      <c r="R37" s="222"/>
      <c r="S37" s="222"/>
      <c r="T37" s="223">
        <v>0.246</v>
      </c>
      <c r="U37" s="222">
        <f>ROUND(E37*T37,2)</f>
        <v>0.25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112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27</v>
      </c>
      <c r="B38" s="219" t="s">
        <v>167</v>
      </c>
      <c r="C38" s="262" t="s">
        <v>168</v>
      </c>
      <c r="D38" s="221" t="s">
        <v>115</v>
      </c>
      <c r="E38" s="227">
        <v>1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22">
        <v>2.5999999999999998E-4</v>
      </c>
      <c r="O38" s="222">
        <f>ROUND(E38*N38,5)</f>
        <v>2.5999999999999998E-4</v>
      </c>
      <c r="P38" s="222">
        <v>0</v>
      </c>
      <c r="Q38" s="222">
        <f>ROUND(E38*P38,5)</f>
        <v>0</v>
      </c>
      <c r="R38" s="222"/>
      <c r="S38" s="222"/>
      <c r="T38" s="223">
        <v>0.246</v>
      </c>
      <c r="U38" s="222">
        <f>ROUND(E38*T38,2)</f>
        <v>0.25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112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28</v>
      </c>
      <c r="B39" s="219" t="s">
        <v>169</v>
      </c>
      <c r="C39" s="262" t="s">
        <v>170</v>
      </c>
      <c r="D39" s="221" t="s">
        <v>150</v>
      </c>
      <c r="E39" s="227">
        <v>4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22">
        <v>2.4000000000000001E-4</v>
      </c>
      <c r="O39" s="222">
        <f>ROUND(E39*N39,5)</f>
        <v>9.6000000000000002E-4</v>
      </c>
      <c r="P39" s="222">
        <v>0</v>
      </c>
      <c r="Q39" s="222">
        <f>ROUND(E39*P39,5)</f>
        <v>0</v>
      </c>
      <c r="R39" s="222"/>
      <c r="S39" s="222"/>
      <c r="T39" s="223">
        <v>0.124</v>
      </c>
      <c r="U39" s="222">
        <f>ROUND(E39*T39,2)</f>
        <v>0.5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112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29</v>
      </c>
      <c r="B40" s="219" t="s">
        <v>171</v>
      </c>
      <c r="C40" s="262" t="s">
        <v>172</v>
      </c>
      <c r="D40" s="221" t="s">
        <v>150</v>
      </c>
      <c r="E40" s="227">
        <v>1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22">
        <v>2.4000000000000001E-4</v>
      </c>
      <c r="O40" s="222">
        <f>ROUND(E40*N40,5)</f>
        <v>2.4000000000000001E-4</v>
      </c>
      <c r="P40" s="222">
        <v>0</v>
      </c>
      <c r="Q40" s="222">
        <f>ROUND(E40*P40,5)</f>
        <v>0</v>
      </c>
      <c r="R40" s="222"/>
      <c r="S40" s="222"/>
      <c r="T40" s="223">
        <v>0.124</v>
      </c>
      <c r="U40" s="222">
        <f>ROUND(E40*T40,2)</f>
        <v>0.12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112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30</v>
      </c>
      <c r="B41" s="219" t="s">
        <v>173</v>
      </c>
      <c r="C41" s="262" t="s">
        <v>174</v>
      </c>
      <c r="D41" s="221" t="s">
        <v>115</v>
      </c>
      <c r="E41" s="227">
        <v>15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22">
        <v>2.0000000000000001E-4</v>
      </c>
      <c r="O41" s="222">
        <f>ROUND(E41*N41,5)</f>
        <v>3.0000000000000001E-3</v>
      </c>
      <c r="P41" s="222">
        <v>0</v>
      </c>
      <c r="Q41" s="222">
        <f>ROUND(E41*P41,5)</f>
        <v>0</v>
      </c>
      <c r="R41" s="222"/>
      <c r="S41" s="222"/>
      <c r="T41" s="223">
        <v>0.246</v>
      </c>
      <c r="U41" s="222">
        <f>ROUND(E41*T41,2)</f>
        <v>3.69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112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31</v>
      </c>
      <c r="B42" s="219" t="s">
        <v>175</v>
      </c>
      <c r="C42" s="262" t="s">
        <v>176</v>
      </c>
      <c r="D42" s="221" t="s">
        <v>150</v>
      </c>
      <c r="E42" s="227">
        <v>1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22">
        <v>2.0320000000000001E-2</v>
      </c>
      <c r="O42" s="222">
        <f>ROUND(E42*N42,5)</f>
        <v>2.0320000000000001E-2</v>
      </c>
      <c r="P42" s="222">
        <v>0</v>
      </c>
      <c r="Q42" s="222">
        <f>ROUND(E42*P42,5)</f>
        <v>0</v>
      </c>
      <c r="R42" s="222"/>
      <c r="S42" s="222"/>
      <c r="T42" s="223">
        <v>0.755</v>
      </c>
      <c r="U42" s="222">
        <f>ROUND(E42*T42,2)</f>
        <v>0.76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112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32</v>
      </c>
      <c r="B43" s="219" t="s">
        <v>177</v>
      </c>
      <c r="C43" s="262" t="s">
        <v>178</v>
      </c>
      <c r="D43" s="221" t="s">
        <v>150</v>
      </c>
      <c r="E43" s="227">
        <v>15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22">
        <v>1.201E-2</v>
      </c>
      <c r="O43" s="222">
        <f>ROUND(E43*N43,5)</f>
        <v>0.18015</v>
      </c>
      <c r="P43" s="222">
        <v>0</v>
      </c>
      <c r="Q43" s="222">
        <f>ROUND(E43*P43,5)</f>
        <v>0</v>
      </c>
      <c r="R43" s="222"/>
      <c r="S43" s="222"/>
      <c r="T43" s="223">
        <v>1.1890000000000001</v>
      </c>
      <c r="U43" s="222">
        <f>ROUND(E43*T43,2)</f>
        <v>17.84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112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33</v>
      </c>
      <c r="B44" s="219" t="s">
        <v>179</v>
      </c>
      <c r="C44" s="262" t="s">
        <v>180</v>
      </c>
      <c r="D44" s="221" t="s">
        <v>150</v>
      </c>
      <c r="E44" s="227">
        <v>1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22">
        <v>1.444E-2</v>
      </c>
      <c r="O44" s="222">
        <f>ROUND(E44*N44,5)</f>
        <v>1.444E-2</v>
      </c>
      <c r="P44" s="222">
        <v>0</v>
      </c>
      <c r="Q44" s="222">
        <f>ROUND(E44*P44,5)</f>
        <v>0</v>
      </c>
      <c r="R44" s="222"/>
      <c r="S44" s="222"/>
      <c r="T44" s="223">
        <v>1.25</v>
      </c>
      <c r="U44" s="222">
        <f>ROUND(E44*T44,2)</f>
        <v>1.25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112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34</v>
      </c>
      <c r="B45" s="219" t="s">
        <v>181</v>
      </c>
      <c r="C45" s="262" t="s">
        <v>182</v>
      </c>
      <c r="D45" s="221" t="s">
        <v>150</v>
      </c>
      <c r="E45" s="227">
        <v>1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22">
        <v>3.431E-2</v>
      </c>
      <c r="O45" s="222">
        <f>ROUND(E45*N45,5)</f>
        <v>3.431E-2</v>
      </c>
      <c r="P45" s="222">
        <v>0</v>
      </c>
      <c r="Q45" s="222">
        <f>ROUND(E45*P45,5)</f>
        <v>0</v>
      </c>
      <c r="R45" s="222"/>
      <c r="S45" s="222"/>
      <c r="T45" s="223">
        <v>0.85099999999999998</v>
      </c>
      <c r="U45" s="222">
        <f>ROUND(E45*T45,2)</f>
        <v>0.85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112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35</v>
      </c>
      <c r="B46" s="219" t="s">
        <v>183</v>
      </c>
      <c r="C46" s="262" t="s">
        <v>184</v>
      </c>
      <c r="D46" s="221" t="s">
        <v>131</v>
      </c>
      <c r="E46" s="227">
        <v>0.4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1.573</v>
      </c>
      <c r="U46" s="222">
        <f>ROUND(E46*T46,2)</f>
        <v>0.63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112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14" t="s">
        <v>107</v>
      </c>
      <c r="B47" s="220" t="s">
        <v>72</v>
      </c>
      <c r="C47" s="263" t="s">
        <v>73</v>
      </c>
      <c r="D47" s="224"/>
      <c r="E47" s="228"/>
      <c r="F47" s="231"/>
      <c r="G47" s="231">
        <f>SUMIF(AE48:AE50,"&lt;&gt;NOR",G48:G50)</f>
        <v>0</v>
      </c>
      <c r="H47" s="231"/>
      <c r="I47" s="231">
        <f>SUM(I48:I50)</f>
        <v>0</v>
      </c>
      <c r="J47" s="231"/>
      <c r="K47" s="231">
        <f>SUM(K48:K50)</f>
        <v>0</v>
      </c>
      <c r="L47" s="231"/>
      <c r="M47" s="231">
        <f>SUM(M48:M50)</f>
        <v>0</v>
      </c>
      <c r="N47" s="225"/>
      <c r="O47" s="225">
        <f>SUM(O48:O50)</f>
        <v>6.7999999999999994E-4</v>
      </c>
      <c r="P47" s="225"/>
      <c r="Q47" s="225">
        <f>SUM(Q48:Q50)</f>
        <v>1.2800000000000001E-2</v>
      </c>
      <c r="R47" s="225"/>
      <c r="S47" s="225"/>
      <c r="T47" s="226"/>
      <c r="U47" s="225">
        <f>SUM(U48:U50)</f>
        <v>0.59</v>
      </c>
      <c r="AE47" t="s">
        <v>108</v>
      </c>
    </row>
    <row r="48" spans="1:60" ht="22.5" outlineLevel="1" x14ac:dyDescent="0.2">
      <c r="A48" s="213">
        <v>36</v>
      </c>
      <c r="B48" s="219" t="s">
        <v>185</v>
      </c>
      <c r="C48" s="262" t="s">
        <v>186</v>
      </c>
      <c r="D48" s="221" t="s">
        <v>122</v>
      </c>
      <c r="E48" s="227">
        <v>4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21</v>
      </c>
      <c r="M48" s="230">
        <f>G48*(1+L48/100)</f>
        <v>0</v>
      </c>
      <c r="N48" s="222">
        <v>2.0000000000000002E-5</v>
      </c>
      <c r="O48" s="222">
        <f>ROUND(E48*N48,5)</f>
        <v>8.0000000000000007E-5</v>
      </c>
      <c r="P48" s="222">
        <v>3.2000000000000002E-3</v>
      </c>
      <c r="Q48" s="222">
        <f>ROUND(E48*P48,5)</f>
        <v>1.2800000000000001E-2</v>
      </c>
      <c r="R48" s="222"/>
      <c r="S48" s="222"/>
      <c r="T48" s="223">
        <v>5.2999999999999999E-2</v>
      </c>
      <c r="U48" s="222">
        <f>ROUND(E48*T48,2)</f>
        <v>0.21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112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37</v>
      </c>
      <c r="B49" s="219" t="s">
        <v>187</v>
      </c>
      <c r="C49" s="262" t="s">
        <v>188</v>
      </c>
      <c r="D49" s="221" t="s">
        <v>115</v>
      </c>
      <c r="E49" s="227">
        <v>2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22">
        <v>2.9999999999999997E-4</v>
      </c>
      <c r="O49" s="222">
        <f>ROUND(E49*N49,5)</f>
        <v>5.9999999999999995E-4</v>
      </c>
      <c r="P49" s="222">
        <v>0</v>
      </c>
      <c r="Q49" s="222">
        <f>ROUND(E49*P49,5)</f>
        <v>0</v>
      </c>
      <c r="R49" s="222"/>
      <c r="S49" s="222"/>
      <c r="T49" s="223">
        <v>0.13400000000000001</v>
      </c>
      <c r="U49" s="222">
        <f>ROUND(E49*T49,2)</f>
        <v>0.27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112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38</v>
      </c>
      <c r="B50" s="219" t="s">
        <v>189</v>
      </c>
      <c r="C50" s="262" t="s">
        <v>190</v>
      </c>
      <c r="D50" s="221" t="s">
        <v>131</v>
      </c>
      <c r="E50" s="227">
        <v>0.02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5.5620000000000003</v>
      </c>
      <c r="U50" s="222">
        <f>ROUND(E50*T50,2)</f>
        <v>0.11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112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214" t="s">
        <v>107</v>
      </c>
      <c r="B51" s="220" t="s">
        <v>74</v>
      </c>
      <c r="C51" s="263" t="s">
        <v>75</v>
      </c>
      <c r="D51" s="224"/>
      <c r="E51" s="228"/>
      <c r="F51" s="231"/>
      <c r="G51" s="231">
        <f>SUMIF(AE52:AE54,"&lt;&gt;NOR",G52:G54)</f>
        <v>0</v>
      </c>
      <c r="H51" s="231"/>
      <c r="I51" s="231">
        <f>SUM(I52:I54)</f>
        <v>0</v>
      </c>
      <c r="J51" s="231"/>
      <c r="K51" s="231">
        <f>SUM(K52:K54)</f>
        <v>0</v>
      </c>
      <c r="L51" s="231"/>
      <c r="M51" s="231">
        <f>SUM(M52:M54)</f>
        <v>0</v>
      </c>
      <c r="N51" s="225"/>
      <c r="O51" s="225">
        <f>SUM(O52:O54)</f>
        <v>3.1999999999999997E-4</v>
      </c>
      <c r="P51" s="225"/>
      <c r="Q51" s="225">
        <f>SUM(Q52:Q54)</f>
        <v>3.3E-3</v>
      </c>
      <c r="R51" s="225"/>
      <c r="S51" s="225"/>
      <c r="T51" s="226"/>
      <c r="U51" s="225">
        <f>SUM(U52:U54)</f>
        <v>0.55000000000000004</v>
      </c>
      <c r="AE51" t="s">
        <v>108</v>
      </c>
    </row>
    <row r="52" spans="1:60" outlineLevel="1" x14ac:dyDescent="0.2">
      <c r="A52" s="213">
        <v>39</v>
      </c>
      <c r="B52" s="219" t="s">
        <v>191</v>
      </c>
      <c r="C52" s="262" t="s">
        <v>192</v>
      </c>
      <c r="D52" s="221" t="s">
        <v>115</v>
      </c>
      <c r="E52" s="227">
        <v>1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22">
        <v>6.0000000000000002E-5</v>
      </c>
      <c r="O52" s="222">
        <f>ROUND(E52*N52,5)</f>
        <v>6.0000000000000002E-5</v>
      </c>
      <c r="P52" s="222">
        <v>1.1000000000000001E-3</v>
      </c>
      <c r="Q52" s="222">
        <f>ROUND(E52*P52,5)</f>
        <v>1.1000000000000001E-3</v>
      </c>
      <c r="R52" s="222"/>
      <c r="S52" s="222"/>
      <c r="T52" s="223">
        <v>7.2999999999999995E-2</v>
      </c>
      <c r="U52" s="222">
        <f>ROUND(E52*T52,2)</f>
        <v>7.0000000000000007E-2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112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40</v>
      </c>
      <c r="B53" s="219" t="s">
        <v>193</v>
      </c>
      <c r="C53" s="262" t="s">
        <v>194</v>
      </c>
      <c r="D53" s="221" t="s">
        <v>115</v>
      </c>
      <c r="E53" s="227">
        <v>2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22">
        <v>1.2999999999999999E-4</v>
      </c>
      <c r="O53" s="222">
        <f>ROUND(E53*N53,5)</f>
        <v>2.5999999999999998E-4</v>
      </c>
      <c r="P53" s="222">
        <v>1.1000000000000001E-3</v>
      </c>
      <c r="Q53" s="222">
        <f>ROUND(E53*P53,5)</f>
        <v>2.2000000000000001E-3</v>
      </c>
      <c r="R53" s="222"/>
      <c r="S53" s="222"/>
      <c r="T53" s="223">
        <v>0.22900000000000001</v>
      </c>
      <c r="U53" s="222">
        <f>ROUND(E53*T53,2)</f>
        <v>0.46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112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41</v>
      </c>
      <c r="B54" s="219" t="s">
        <v>195</v>
      </c>
      <c r="C54" s="262" t="s">
        <v>196</v>
      </c>
      <c r="D54" s="221" t="s">
        <v>131</v>
      </c>
      <c r="E54" s="227">
        <v>4.0000000000000001E-3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21</v>
      </c>
      <c r="M54" s="230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4.3390000000000004</v>
      </c>
      <c r="U54" s="222">
        <f>ROUND(E54*T54,2)</f>
        <v>0.02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112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14" t="s">
        <v>107</v>
      </c>
      <c r="B55" s="220" t="s">
        <v>76</v>
      </c>
      <c r="C55" s="263" t="s">
        <v>77</v>
      </c>
      <c r="D55" s="224"/>
      <c r="E55" s="228"/>
      <c r="F55" s="231"/>
      <c r="G55" s="231">
        <f>SUMIF(AE56:AE58,"&lt;&gt;NOR",G56:G58)</f>
        <v>0</v>
      </c>
      <c r="H55" s="231"/>
      <c r="I55" s="231">
        <f>SUM(I56:I58)</f>
        <v>0</v>
      </c>
      <c r="J55" s="231"/>
      <c r="K55" s="231">
        <f>SUM(K56:K58)</f>
        <v>0</v>
      </c>
      <c r="L55" s="231"/>
      <c r="M55" s="231">
        <f>SUM(M56:M58)</f>
        <v>0</v>
      </c>
      <c r="N55" s="225"/>
      <c r="O55" s="225">
        <f>SUM(O56:O58)</f>
        <v>4.0000000000000003E-5</v>
      </c>
      <c r="P55" s="225"/>
      <c r="Q55" s="225">
        <f>SUM(Q56:Q58)</f>
        <v>1.3569999999999999E-2</v>
      </c>
      <c r="R55" s="225"/>
      <c r="S55" s="225"/>
      <c r="T55" s="226"/>
      <c r="U55" s="225">
        <f>SUM(U56:U58)</f>
        <v>0.27</v>
      </c>
      <c r="AE55" t="s">
        <v>108</v>
      </c>
    </row>
    <row r="56" spans="1:60" outlineLevel="1" x14ac:dyDescent="0.2">
      <c r="A56" s="213">
        <v>42</v>
      </c>
      <c r="B56" s="219" t="s">
        <v>197</v>
      </c>
      <c r="C56" s="262" t="s">
        <v>198</v>
      </c>
      <c r="D56" s="221" t="s">
        <v>199</v>
      </c>
      <c r="E56" s="227">
        <v>1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22">
        <v>0</v>
      </c>
      <c r="O56" s="222">
        <f>ROUND(E56*N56,5)</f>
        <v>0</v>
      </c>
      <c r="P56" s="222">
        <v>1.057E-2</v>
      </c>
      <c r="Q56" s="222">
        <f>ROUND(E56*P56,5)</f>
        <v>1.057E-2</v>
      </c>
      <c r="R56" s="222"/>
      <c r="S56" s="222"/>
      <c r="T56" s="223">
        <v>8.2000000000000003E-2</v>
      </c>
      <c r="U56" s="222">
        <f>ROUND(E56*T56,2)</f>
        <v>0.08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112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43</v>
      </c>
      <c r="B57" s="219" t="s">
        <v>200</v>
      </c>
      <c r="C57" s="262" t="s">
        <v>201</v>
      </c>
      <c r="D57" s="221" t="s">
        <v>115</v>
      </c>
      <c r="E57" s="227">
        <v>4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21</v>
      </c>
      <c r="M57" s="230">
        <f>G57*(1+L57/100)</f>
        <v>0</v>
      </c>
      <c r="N57" s="222">
        <v>1.0000000000000001E-5</v>
      </c>
      <c r="O57" s="222">
        <f>ROUND(E57*N57,5)</f>
        <v>4.0000000000000003E-5</v>
      </c>
      <c r="P57" s="222">
        <v>7.5000000000000002E-4</v>
      </c>
      <c r="Q57" s="222">
        <f>ROUND(E57*P57,5)</f>
        <v>3.0000000000000001E-3</v>
      </c>
      <c r="R57" s="222"/>
      <c r="S57" s="222"/>
      <c r="T57" s="223">
        <v>2.9000000000000001E-2</v>
      </c>
      <c r="U57" s="222">
        <f>ROUND(E57*T57,2)</f>
        <v>0.12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112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44</v>
      </c>
      <c r="B58" s="219" t="s">
        <v>202</v>
      </c>
      <c r="C58" s="262" t="s">
        <v>203</v>
      </c>
      <c r="D58" s="221" t="s">
        <v>131</v>
      </c>
      <c r="E58" s="227">
        <v>0.02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21</v>
      </c>
      <c r="M58" s="230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3.7349999999999999</v>
      </c>
      <c r="U58" s="222">
        <f>ROUND(E58*T58,2)</f>
        <v>7.0000000000000007E-2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112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">
      <c r="A59" s="214" t="s">
        <v>107</v>
      </c>
      <c r="B59" s="220" t="s">
        <v>78</v>
      </c>
      <c r="C59" s="263" t="s">
        <v>79</v>
      </c>
      <c r="D59" s="224"/>
      <c r="E59" s="228"/>
      <c r="F59" s="231"/>
      <c r="G59" s="231">
        <f>SUMIF(AE60:AE61,"&lt;&gt;NOR",G60:G61)</f>
        <v>0</v>
      </c>
      <c r="H59" s="231"/>
      <c r="I59" s="231">
        <f>SUM(I60:I61)</f>
        <v>0</v>
      </c>
      <c r="J59" s="231"/>
      <c r="K59" s="231">
        <f>SUM(K60:K61)</f>
        <v>0</v>
      </c>
      <c r="L59" s="231"/>
      <c r="M59" s="231">
        <f>SUM(M60:M61)</f>
        <v>0</v>
      </c>
      <c r="N59" s="225"/>
      <c r="O59" s="225">
        <f>SUM(O60:O61)</f>
        <v>2.1760000000000002E-2</v>
      </c>
      <c r="P59" s="225"/>
      <c r="Q59" s="225">
        <f>SUM(Q60:Q61)</f>
        <v>0</v>
      </c>
      <c r="R59" s="225"/>
      <c r="S59" s="225"/>
      <c r="T59" s="226"/>
      <c r="U59" s="225">
        <f>SUM(U60:U61)</f>
        <v>20.32</v>
      </c>
      <c r="AE59" t="s">
        <v>108</v>
      </c>
    </row>
    <row r="60" spans="1:60" outlineLevel="1" x14ac:dyDescent="0.2">
      <c r="A60" s="213">
        <v>45</v>
      </c>
      <c r="B60" s="219" t="s">
        <v>204</v>
      </c>
      <c r="C60" s="262" t="s">
        <v>205</v>
      </c>
      <c r="D60" s="221" t="s">
        <v>199</v>
      </c>
      <c r="E60" s="227">
        <v>32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21</v>
      </c>
      <c r="M60" s="230">
        <f>G60*(1+L60/100)</f>
        <v>0</v>
      </c>
      <c r="N60" s="222">
        <v>4.0999999999999999E-4</v>
      </c>
      <c r="O60" s="222">
        <f>ROUND(E60*N60,5)</f>
        <v>1.312E-2</v>
      </c>
      <c r="P60" s="222">
        <v>0</v>
      </c>
      <c r="Q60" s="222">
        <f>ROUND(E60*P60,5)</f>
        <v>0</v>
      </c>
      <c r="R60" s="222"/>
      <c r="S60" s="222"/>
      <c r="T60" s="223">
        <v>0.32600000000000001</v>
      </c>
      <c r="U60" s="222">
        <f>ROUND(E60*T60,2)</f>
        <v>10.43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112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40">
        <v>46</v>
      </c>
      <c r="B61" s="241" t="s">
        <v>206</v>
      </c>
      <c r="C61" s="264" t="s">
        <v>207</v>
      </c>
      <c r="D61" s="242" t="s">
        <v>122</v>
      </c>
      <c r="E61" s="243">
        <v>96</v>
      </c>
      <c r="F61" s="244"/>
      <c r="G61" s="245">
        <f>ROUND(E61*F61,2)</f>
        <v>0</v>
      </c>
      <c r="H61" s="244"/>
      <c r="I61" s="245">
        <f>ROUND(E61*H61,2)</f>
        <v>0</v>
      </c>
      <c r="J61" s="244"/>
      <c r="K61" s="245">
        <f>ROUND(E61*J61,2)</f>
        <v>0</v>
      </c>
      <c r="L61" s="245">
        <v>21</v>
      </c>
      <c r="M61" s="245">
        <f>G61*(1+L61/100)</f>
        <v>0</v>
      </c>
      <c r="N61" s="246">
        <v>9.0000000000000006E-5</v>
      </c>
      <c r="O61" s="246">
        <f>ROUND(E61*N61,5)</f>
        <v>8.6400000000000001E-3</v>
      </c>
      <c r="P61" s="246">
        <v>0</v>
      </c>
      <c r="Q61" s="246">
        <f>ROUND(E61*P61,5)</f>
        <v>0</v>
      </c>
      <c r="R61" s="246"/>
      <c r="S61" s="246"/>
      <c r="T61" s="247">
        <v>0.10299999999999999</v>
      </c>
      <c r="U61" s="246">
        <f>ROUND(E61*T61,2)</f>
        <v>9.89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112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">
      <c r="A62" s="6"/>
      <c r="B62" s="7" t="s">
        <v>208</v>
      </c>
      <c r="C62" s="265" t="s">
        <v>208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v>15</v>
      </c>
      <c r="AD62">
        <v>21</v>
      </c>
    </row>
    <row r="63" spans="1:60" x14ac:dyDescent="0.2">
      <c r="A63" s="248"/>
      <c r="B63" s="249">
        <v>26</v>
      </c>
      <c r="C63" s="266" t="s">
        <v>208</v>
      </c>
      <c r="D63" s="250"/>
      <c r="E63" s="250"/>
      <c r="F63" s="250"/>
      <c r="G63" s="261">
        <f>G8+G10+G19+G28+G47+G51+G55+G59</f>
        <v>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f>SUMIF(L7:L61,AC62,G7:G61)</f>
        <v>0</v>
      </c>
      <c r="AD63">
        <f>SUMIF(L7:L61,AD62,G7:G61)</f>
        <v>0</v>
      </c>
      <c r="AE63" t="s">
        <v>209</v>
      </c>
    </row>
    <row r="64" spans="1:60" x14ac:dyDescent="0.2">
      <c r="A64" s="6"/>
      <c r="B64" s="7" t="s">
        <v>208</v>
      </c>
      <c r="C64" s="265" t="s">
        <v>208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6"/>
      <c r="B65" s="7" t="s">
        <v>208</v>
      </c>
      <c r="C65" s="265" t="s">
        <v>208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51">
        <v>33</v>
      </c>
      <c r="B66" s="251"/>
      <c r="C66" s="267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52"/>
      <c r="B67" s="253"/>
      <c r="C67" s="268"/>
      <c r="D67" s="253"/>
      <c r="E67" s="253"/>
      <c r="F67" s="253"/>
      <c r="G67" s="254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E67" t="s">
        <v>210</v>
      </c>
    </row>
    <row r="68" spans="1:31" x14ac:dyDescent="0.2">
      <c r="A68" s="255"/>
      <c r="B68" s="256"/>
      <c r="C68" s="269"/>
      <c r="D68" s="256"/>
      <c r="E68" s="256"/>
      <c r="F68" s="256"/>
      <c r="G68" s="257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55"/>
      <c r="B69" s="256"/>
      <c r="C69" s="269"/>
      <c r="D69" s="256"/>
      <c r="E69" s="256"/>
      <c r="F69" s="256"/>
      <c r="G69" s="25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55"/>
      <c r="B70" s="256"/>
      <c r="C70" s="269"/>
      <c r="D70" s="256"/>
      <c r="E70" s="256"/>
      <c r="F70" s="256"/>
      <c r="G70" s="257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58"/>
      <c r="B71" s="259"/>
      <c r="C71" s="270"/>
      <c r="D71" s="259"/>
      <c r="E71" s="259"/>
      <c r="F71" s="259"/>
      <c r="G71" s="260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6"/>
      <c r="B72" s="7" t="s">
        <v>208</v>
      </c>
      <c r="C72" s="265" t="s">
        <v>208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C73" s="271"/>
      <c r="AE73" t="s">
        <v>211</v>
      </c>
    </row>
  </sheetData>
  <mergeCells count="6">
    <mergeCell ref="A1:G1"/>
    <mergeCell ref="C2:G2"/>
    <mergeCell ref="C3:G3"/>
    <mergeCell ref="C4:G4"/>
    <mergeCell ref="A66:C66"/>
    <mergeCell ref="A67:G71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Michal-K</dc:creator>
  <cp:lastModifiedBy>Michal-K</cp:lastModifiedBy>
  <cp:lastPrinted>2014-02-28T09:52:57Z</cp:lastPrinted>
  <dcterms:created xsi:type="dcterms:W3CDTF">2009-04-08T07:15:50Z</dcterms:created>
  <dcterms:modified xsi:type="dcterms:W3CDTF">2020-03-30T09:08:25Z</dcterms:modified>
</cp:coreProperties>
</file>